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Pavel\AppData\Local\Microsoft\Windows\INetCache\Content.Outlook\CXM48OWC\"/>
    </mc:Choice>
  </mc:AlternateContent>
  <xr:revisionPtr revIDLastSave="0" documentId="13_ncr:1_{1FB1F07A-64CB-43E3-8C4C-8A9800C62CB8}" xr6:coauthVersionLast="45" xr6:coauthVersionMax="45" xr10:uidLastSave="{00000000-0000-0000-0000-000000000000}"/>
  <bookViews>
    <workbookView xWindow="-120" yWindow="-120" windowWidth="29040" windowHeight="18240" xr2:uid="{00000000-000D-0000-FFFF-FFFF00000000}"/>
  </bookViews>
  <sheets>
    <sheet name="Kalkulace" sheetId="2" r:id="rId1"/>
    <sheet name="Rychlý přehled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3" l="1"/>
  <c r="G63" i="2"/>
  <c r="F31" i="2"/>
  <c r="F23" i="2"/>
  <c r="F20" i="2"/>
  <c r="F15" i="2"/>
  <c r="F26" i="2"/>
  <c r="H31" i="2"/>
  <c r="H26" i="2"/>
  <c r="H23" i="2"/>
  <c r="H20" i="2"/>
  <c r="H15" i="2"/>
  <c r="D15" i="2"/>
  <c r="E63" i="2"/>
  <c r="E31" i="2"/>
  <c r="D31" i="2"/>
  <c r="E26" i="2"/>
  <c r="D26" i="2"/>
  <c r="D23" i="2"/>
  <c r="D20" i="2"/>
  <c r="E15" i="2"/>
  <c r="E20" i="2"/>
  <c r="E23" i="2"/>
  <c r="H39" i="2" l="1"/>
  <c r="G57" i="2" s="1"/>
  <c r="F39" i="2"/>
  <c r="D39" i="2"/>
  <c r="E39" i="2"/>
  <c r="E58" i="2" s="1"/>
  <c r="G58" i="2" l="1"/>
  <c r="E57" i="2"/>
  <c r="E60" i="2"/>
  <c r="E62" i="2"/>
  <c r="E64" i="2" s="1"/>
  <c r="E65" i="2" s="1"/>
  <c r="G62" i="2" l="1"/>
  <c r="G64" i="2" s="1"/>
  <c r="G65" i="2" s="1"/>
  <c r="G60" i="2"/>
  <c r="C4" i="3"/>
  <c r="E4" i="3" l="1"/>
  <c r="D4" i="3"/>
  <c r="D5" i="3" l="1"/>
  <c r="E5" i="3"/>
  <c r="C6" i="3"/>
  <c r="D6" i="3" s="1"/>
  <c r="E6" i="3" l="1"/>
</calcChain>
</file>

<file path=xl/sharedStrings.xml><?xml version="1.0" encoding="utf-8"?>
<sst xmlns="http://schemas.openxmlformats.org/spreadsheetml/2006/main" count="206" uniqueCount="151">
  <si>
    <t>Náklady pro výpočet ceny pro vodné a stočné</t>
  </si>
  <si>
    <t>Řádek</t>
  </si>
  <si>
    <t>Nákladové položky</t>
  </si>
  <si>
    <t>Voda pitná</t>
  </si>
  <si>
    <t>Voda odpadní</t>
  </si>
  <si>
    <t>Kalkulace</t>
  </si>
  <si>
    <t>1</t>
  </si>
  <si>
    <t>2</t>
  </si>
  <si>
    <t>3</t>
  </si>
  <si>
    <t>4</t>
  </si>
  <si>
    <t>6</t>
  </si>
  <si>
    <t>7</t>
  </si>
  <si>
    <t>1.</t>
  </si>
  <si>
    <t>1.1</t>
  </si>
  <si>
    <t>1.2</t>
  </si>
  <si>
    <t>1.3</t>
  </si>
  <si>
    <t>1.4</t>
  </si>
  <si>
    <t>2.</t>
  </si>
  <si>
    <t>2.1</t>
  </si>
  <si>
    <t>2.2</t>
  </si>
  <si>
    <t>3.</t>
  </si>
  <si>
    <t>3.1</t>
  </si>
  <si>
    <t>3.2</t>
  </si>
  <si>
    <t>4.</t>
  </si>
  <si>
    <t>4.1</t>
  </si>
  <si>
    <t>4.2</t>
  </si>
  <si>
    <t>4.3</t>
  </si>
  <si>
    <t>5.</t>
  </si>
  <si>
    <t>6.</t>
  </si>
  <si>
    <t>7.</t>
  </si>
  <si>
    <t>8.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</si>
  <si>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</si>
  <si>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</si>
  <si>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</si>
  <si>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</si>
  <si>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</si>
  <si>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</si>
  <si>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</si>
  <si>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</si>
  <si>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</si>
  <si>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</si>
  <si>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</si>
  <si>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9.</t>
  </si>
  <si>
    <t>Materiál</t>
  </si>
  <si>
    <t>- surová voda podzemní + povrchová</t>
  </si>
  <si>
    <t>- pitná voda převzatá+odpadní voda předaná</t>
  </si>
  <si>
    <t>- chemikálie</t>
  </si>
  <si>
    <t>- ostatní materiál</t>
  </si>
  <si>
    <t>Energie</t>
  </si>
  <si>
    <t>- elektrická energie</t>
  </si>
  <si>
    <t>Mzdy</t>
  </si>
  <si>
    <t>- přímé mzdy</t>
  </si>
  <si>
    <t>- ostatní osobní náklady</t>
  </si>
  <si>
    <t>Ostatní přímé náklady</t>
  </si>
  <si>
    <t>- opravy infrastrukturního majetku</t>
  </si>
  <si>
    <t>- nájem infrastrukturního majetku</t>
  </si>
  <si>
    <t>- poplatky za vypouštění odpadních vod</t>
  </si>
  <si>
    <t>- ostatní provozní náklady externí</t>
  </si>
  <si>
    <t>- ostatní provozní náklady ve vlastní režii</t>
  </si>
  <si>
    <t>Finanční náklady</t>
  </si>
  <si>
    <t>Výrobní režie</t>
  </si>
  <si>
    <t>Správní režie</t>
  </si>
  <si>
    <t>Úplné vlastní náklady</t>
  </si>
  <si>
    <t>Počet pracovníků</t>
  </si>
  <si>
    <t>Voda pitná fakturovaná</t>
  </si>
  <si>
    <t>- z toho domácnosti</t>
  </si>
  <si>
    <t>Voda srážková fakturovaná</t>
  </si>
  <si>
    <t>Voda odpadní čištěná</t>
  </si>
  <si>
    <t>Pitná nebo odpadní voda převzatá</t>
  </si>
  <si>
    <t>Pitná nebo odpadní voda předaná</t>
  </si>
  <si>
    <t>mil.Kč</t>
  </si>
  <si>
    <t>osob</t>
  </si>
  <si>
    <t>Text</t>
  </si>
  <si>
    <t>10.</t>
  </si>
  <si>
    <t>11.</t>
  </si>
  <si>
    <t>12.</t>
  </si>
  <si>
    <t>13.</t>
  </si>
  <si>
    <t>14.</t>
  </si>
  <si>
    <t>15.</t>
  </si>
  <si>
    <t>Kalkulační zisk</t>
  </si>
  <si>
    <t>Celkem ÚVN + zisk</t>
  </si>
  <si>
    <t>CENA pro vodné, stočné</t>
  </si>
  <si>
    <t>CENA pro vodné, stočné + DPH</t>
  </si>
  <si>
    <t>%</t>
  </si>
  <si>
    <t>II</t>
  </si>
  <si>
    <t>III</t>
  </si>
  <si>
    <t>IV</t>
  </si>
  <si>
    <t>V</t>
  </si>
  <si>
    <t>VI</t>
  </si>
  <si>
    <t>Měrná jednotka</t>
  </si>
  <si>
    <t>2a</t>
  </si>
  <si>
    <t>- ostatní energie (plyn, pevná a kapalná energie)</t>
  </si>
  <si>
    <t>- odpisy</t>
  </si>
  <si>
    <t>4.4.</t>
  </si>
  <si>
    <t>- prostředky obnovy infrastrukturního majetku</t>
  </si>
  <si>
    <t>Provozní náklady</t>
  </si>
  <si>
    <t>5.1</t>
  </si>
  <si>
    <t>5.2</t>
  </si>
  <si>
    <t>5.3.</t>
  </si>
  <si>
    <t>Finanční výnosy</t>
  </si>
  <si>
    <t>Hodnota souvisejícího infrastr. majetku podle VÚME</t>
  </si>
  <si>
    <t>Pořiz. cena souvisejícího provozního hmot. majetku</t>
  </si>
  <si>
    <t>Voda odpadní odváděná fakturovaná</t>
  </si>
  <si>
    <t>Příjemce vodného a stočného</t>
  </si>
  <si>
    <t>Provozovatel - název a IČ</t>
  </si>
  <si>
    <t>Vlastník - název a IČ</t>
  </si>
  <si>
    <t>Formulář A až F</t>
  </si>
  <si>
    <t>Index 1 až x</t>
  </si>
  <si>
    <t>IČPE související s cenou</t>
  </si>
  <si>
    <t>Tabulka č. 1</t>
  </si>
  <si>
    <t>Tabulka č. 2</t>
  </si>
  <si>
    <t>Kalkulovaná cena pro vodné a pro stočné</t>
  </si>
  <si>
    <t>Poznámka</t>
  </si>
  <si>
    <t>2b</t>
  </si>
  <si>
    <t>4a</t>
  </si>
  <si>
    <t>7a</t>
  </si>
  <si>
    <t>Jednotkové náklady</t>
  </si>
  <si>
    <r>
      <t>Kč.m</t>
    </r>
    <r>
      <rPr>
        <vertAlign val="superscript"/>
        <sz val="7"/>
        <rFont val="Arial"/>
        <family val="2"/>
        <charset val="238"/>
      </rPr>
      <t>-3</t>
    </r>
  </si>
  <si>
    <t>ř.10/D nebo ř.10/F+H</t>
  </si>
  <si>
    <t>ÚVN</t>
  </si>
  <si>
    <t>- podíl kalkul zisku z ÚVN (orientační ukazatel)</t>
  </si>
  <si>
    <t>ř.10</t>
  </si>
  <si>
    <t>ř.13/ř.12*100</t>
  </si>
  <si>
    <t>- z ř.13 na rozvoj a obnovu infrastrukturního majetku</t>
  </si>
  <si>
    <t>16.</t>
  </si>
  <si>
    <t>ř.12 + ř.13</t>
  </si>
  <si>
    <t>17.</t>
  </si>
  <si>
    <t>Voda fakturovaná pitná, odpadní + srážková</t>
  </si>
  <si>
    <t>ř.D nebo F+H</t>
  </si>
  <si>
    <t>ř.16/ř.17</t>
  </si>
  <si>
    <t>ř.18+DPH</t>
  </si>
  <si>
    <r>
      <t>mil.m</t>
    </r>
    <r>
      <rPr>
        <vertAlign val="superscript"/>
        <sz val="7"/>
        <rFont val="Arial"/>
        <family val="2"/>
        <charset val="238"/>
      </rPr>
      <t>3</t>
    </r>
  </si>
  <si>
    <r>
      <t>Kč.m</t>
    </r>
    <r>
      <rPr>
        <b/>
        <vertAlign val="superscript"/>
        <sz val="7"/>
        <rFont val="Arial"/>
        <family val="2"/>
        <charset val="238"/>
      </rPr>
      <t>-3</t>
    </r>
  </si>
  <si>
    <t>Oček. skut.</t>
  </si>
  <si>
    <t>Vodné</t>
  </si>
  <si>
    <t>Stočné</t>
  </si>
  <si>
    <t>Celkem</t>
  </si>
  <si>
    <t>Rozdíl (%)</t>
  </si>
  <si>
    <t>Cena vodného a stočného (bez DPH)</t>
  </si>
  <si>
    <t>Rozdíl (Kč)</t>
  </si>
  <si>
    <t>Kč</t>
  </si>
  <si>
    <t>Vypracoval: RNDr. Pavel Kuba</t>
  </si>
  <si>
    <t>Telefon: 602715306</t>
  </si>
  <si>
    <t>Datum: 4.12.2019</t>
  </si>
  <si>
    <t>Obec Bystročice</t>
  </si>
  <si>
    <t>Obec Bystročice, 00298735</t>
  </si>
  <si>
    <t>7107-616672-00298735-1/1-00298735, 7107-616672-00298735-3/1-00298735</t>
  </si>
  <si>
    <t>Kontroloval: Alena Skalilová</t>
  </si>
  <si>
    <t>e-mail: bystrocice@volny.cz</t>
  </si>
  <si>
    <t>Schválil : PhDr. Marta Turečková</t>
  </si>
  <si>
    <r>
      <t xml:space="preserve">Výpočet (kalkulace) cen pro </t>
    </r>
    <r>
      <rPr>
        <b/>
        <u/>
        <sz val="10"/>
        <rFont val="Arial"/>
        <family val="2"/>
        <charset val="238"/>
      </rPr>
      <t>vodné a stočné</t>
    </r>
    <r>
      <rPr>
        <b/>
        <sz val="10"/>
        <rFont val="Arial"/>
        <family val="2"/>
      </rPr>
      <t xml:space="preserve"> pro kalendářní rok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</si>
</sst>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0.000"/>
    <numFmt numFmtId="165" formatCode="#,##0.000"/>
    <numFmt numFmtId="166" formatCode="#,##0.0"/>
    <numFmt numFmtId="167" formatCode="0.0%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b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6"/>
      <name val="Arial"/>
      <family val="2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165" fontId="4" fillId="0" borderId="1" xfId="0" applyNumberFormat="1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66" fontId="2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protection hidden="1"/>
    </xf>
    <xf numFmtId="0" fontId="2" fillId="2" borderId="1" xfId="0" applyFont="1" applyFill="1" applyBorder="1" applyAlignment="1" applyProtection="1">
      <protection hidden="1"/>
    </xf>
    <xf numFmtId="49" fontId="4" fillId="2" borderId="1" xfId="0" applyNumberFormat="1" applyFont="1" applyFill="1" applyBorder="1" applyAlignment="1" applyProtection="1">
      <alignment horizontal="center"/>
      <protection hidden="1"/>
    </xf>
    <xf numFmtId="49" fontId="4" fillId="2" borderId="1" xfId="0" applyNumberFormat="1" applyFont="1" applyFill="1" applyBorder="1" applyProtection="1">
      <protection hidden="1"/>
    </xf>
    <xf numFmtId="165" fontId="4" fillId="2" borderId="1" xfId="0" applyNumberFormat="1" applyFont="1" applyFill="1" applyBorder="1" applyProtection="1">
      <protection hidden="1"/>
    </xf>
    <xf numFmtId="49" fontId="2" fillId="2" borderId="1" xfId="0" applyNumberFormat="1" applyFont="1" applyFill="1" applyBorder="1" applyProtection="1">
      <protection hidden="1"/>
    </xf>
    <xf numFmtId="49" fontId="2" fillId="2" borderId="1" xfId="0" applyNumberFormat="1" applyFont="1" applyFill="1" applyBorder="1" applyAlignment="1" applyProtection="1">
      <alignment horizontal="center"/>
      <protection hidden="1"/>
    </xf>
    <xf numFmtId="49" fontId="5" fillId="2" borderId="1" xfId="0" applyNumberFormat="1" applyFont="1" applyFill="1" applyBorder="1" applyProtection="1">
      <protection hidden="1"/>
    </xf>
    <xf numFmtId="49" fontId="5" fillId="2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Protection="1">
      <protection hidden="1"/>
    </xf>
    <xf numFmtId="49" fontId="4" fillId="2" borderId="1" xfId="0" applyNumberFormat="1" applyFont="1" applyFill="1" applyBorder="1" applyAlignment="1" applyProtection="1">
      <alignment horizontal="center"/>
      <protection hidden="1"/>
    </xf>
    <xf numFmtId="49" fontId="6" fillId="2" borderId="1" xfId="0" applyNumberFormat="1" applyFont="1" applyFill="1" applyBorder="1" applyAlignment="1" applyProtection="1">
      <alignment horizontal="left"/>
      <protection hidden="1"/>
    </xf>
    <xf numFmtId="49" fontId="6" fillId="2" borderId="1" xfId="0" applyNumberFormat="1" applyFont="1" applyFill="1" applyBorder="1" applyAlignment="1" applyProtection="1">
      <protection hidden="1"/>
    </xf>
    <xf numFmtId="49" fontId="6" fillId="2" borderId="1" xfId="0" applyNumberFormat="1" applyFont="1" applyFill="1" applyBorder="1" applyAlignment="1" applyProtection="1">
      <alignment horizontal="center"/>
      <protection hidden="1"/>
    </xf>
    <xf numFmtId="164" fontId="2" fillId="2" borderId="1" xfId="0" applyNumberFormat="1" applyFont="1" applyFill="1" applyBorder="1" applyAlignment="1" applyProtection="1">
      <alignment horizontal="left"/>
      <protection hidden="1"/>
    </xf>
    <xf numFmtId="0" fontId="0" fillId="0" borderId="1" xfId="0" applyBorder="1"/>
    <xf numFmtId="0" fontId="10" fillId="0" borderId="1" xfId="0" applyFont="1" applyBorder="1"/>
    <xf numFmtId="4" fontId="0" fillId="0" borderId="1" xfId="0" applyNumberFormat="1" applyBorder="1"/>
    <xf numFmtId="2" fontId="0" fillId="0" borderId="1" xfId="0" applyNumberFormat="1" applyBorder="1"/>
    <xf numFmtId="0" fontId="10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11" fillId="0" borderId="0" xfId="0" applyFont="1"/>
    <xf numFmtId="0" fontId="11" fillId="0" borderId="0" xfId="0" applyFont="1" applyFill="1" applyBorder="1"/>
    <xf numFmtId="0" fontId="11" fillId="0" borderId="1" xfId="0" applyFont="1" applyBorder="1"/>
    <xf numFmtId="2" fontId="11" fillId="0" borderId="1" xfId="0" applyNumberFormat="1" applyFont="1" applyBorder="1"/>
    <xf numFmtId="0" fontId="0" fillId="3" borderId="1" xfId="0" applyFill="1" applyBorder="1"/>
    <xf numFmtId="0" fontId="11" fillId="3" borderId="1" xfId="0" applyFont="1" applyFill="1" applyBorder="1"/>
    <xf numFmtId="0" fontId="11" fillId="3" borderId="1" xfId="0" applyFont="1" applyFill="1" applyBorder="1" applyAlignment="1">
      <alignment horizontal="right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hidden="1"/>
    </xf>
    <xf numFmtId="49" fontId="2" fillId="2" borderId="1" xfId="0" applyNumberFormat="1" applyFont="1" applyFill="1" applyBorder="1" applyAlignment="1" applyProtection="1">
      <alignment horizontal="left" wrapText="1"/>
      <protection hidden="1"/>
    </xf>
    <xf numFmtId="0" fontId="12" fillId="0" borderId="0" xfId="0" applyFont="1" applyProtection="1">
      <protection locked="0"/>
    </xf>
    <xf numFmtId="167" fontId="0" fillId="0" borderId="1" xfId="1" applyNumberFormat="1" applyFont="1" applyBorder="1"/>
    <xf numFmtId="167" fontId="11" fillId="0" borderId="1" xfId="1" applyNumberFormat="1" applyFont="1" applyBorder="1"/>
    <xf numFmtId="167" fontId="11" fillId="0" borderId="0" xfId="1" applyNumberFormat="1" applyFont="1" applyBorder="1"/>
    <xf numFmtId="167" fontId="0" fillId="0" borderId="0" xfId="0" applyNumberFormat="1"/>
    <xf numFmtId="167" fontId="11" fillId="3" borderId="1" xfId="0" applyNumberFormat="1" applyFont="1" applyFill="1" applyBorder="1" applyAlignment="1">
      <alignment horizontal="right"/>
    </xf>
    <xf numFmtId="2" fontId="0" fillId="0" borderId="1" xfId="1" applyNumberFormat="1" applyFont="1" applyBorder="1"/>
    <xf numFmtId="2" fontId="11" fillId="0" borderId="1" xfId="1" applyNumberFormat="1" applyFont="1" applyBorder="1"/>
    <xf numFmtId="0" fontId="0" fillId="0" borderId="0" xfId="0" applyAlignment="1">
      <alignment horizontal="right"/>
    </xf>
    <xf numFmtId="1" fontId="0" fillId="0" borderId="1" xfId="1" applyNumberFormat="1" applyFont="1" applyBorder="1"/>
    <xf numFmtId="1" fontId="11" fillId="0" borderId="1" xfId="1" applyNumberFormat="1" applyFont="1" applyBorder="1"/>
    <xf numFmtId="0" fontId="2" fillId="2" borderId="1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165" fontId="2" fillId="0" borderId="2" xfId="0" applyNumberFormat="1" applyFont="1" applyBorder="1" applyAlignment="1" applyProtection="1">
      <alignment horizontal="center"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hidden="1"/>
    </xf>
    <xf numFmtId="4" fontId="4" fillId="2" borderId="1" xfId="0" applyNumberFormat="1" applyFont="1" applyFill="1" applyBorder="1" applyAlignment="1" applyProtection="1">
      <alignment horizontal="center"/>
      <protection hidden="1"/>
    </xf>
    <xf numFmtId="4" fontId="2" fillId="2" borderId="1" xfId="0" applyNumberFormat="1" applyFont="1" applyFill="1" applyBorder="1" applyAlignment="1" applyProtection="1">
      <alignment horizontal="center"/>
      <protection hidden="1"/>
    </xf>
    <xf numFmtId="166" fontId="2" fillId="0" borderId="2" xfId="0" applyNumberFormat="1" applyFont="1" applyBorder="1" applyAlignment="1" applyProtection="1">
      <alignment horizontal="center"/>
      <protection locked="0"/>
    </xf>
    <xf numFmtId="166" fontId="2" fillId="0" borderId="3" xfId="0" applyNumberFormat="1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 applyProtection="1">
      <alignment horizontal="center"/>
      <protection hidden="1"/>
    </xf>
    <xf numFmtId="164" fontId="4" fillId="2" borderId="3" xfId="0" applyNumberFormat="1" applyFont="1" applyFill="1" applyBorder="1" applyAlignment="1" applyProtection="1">
      <alignment horizontal="center"/>
      <protection hidden="1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65" fontId="4" fillId="2" borderId="2" xfId="0" applyNumberFormat="1" applyFont="1" applyFill="1" applyBorder="1" applyAlignment="1" applyProtection="1">
      <alignment horizontal="center"/>
      <protection hidden="1"/>
    </xf>
    <xf numFmtId="165" fontId="4" fillId="2" borderId="3" xfId="0" applyNumberFormat="1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49" fontId="4" fillId="2" borderId="1" xfId="0" applyNumberFormat="1" applyFont="1" applyFill="1" applyBorder="1" applyAlignment="1" applyProtection="1">
      <alignment horizontal="center"/>
      <protection hidden="1"/>
    </xf>
    <xf numFmtId="49" fontId="4" fillId="2" borderId="2" xfId="0" applyNumberFormat="1" applyFont="1" applyFill="1" applyBorder="1" applyAlignment="1" applyProtection="1">
      <alignment horizontal="center"/>
      <protection hidden="1"/>
    </xf>
    <xf numFmtId="49" fontId="4" fillId="2" borderId="3" xfId="0" applyNumberFormat="1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abSelected="1" zoomScale="140" zoomScaleNormal="140" workbookViewId="0">
      <selection sqref="A1:H1"/>
    </sheetView>
  </sheetViews>
  <sheetFormatPr defaultColWidth="9.140625" defaultRowHeight="12.75" x14ac:dyDescent="0.2"/>
  <cols>
    <col min="1" max="1" width="4.85546875" style="8" customWidth="1"/>
    <col min="2" max="2" width="32.140625" style="8" customWidth="1"/>
    <col min="3" max="3" width="6.85546875" style="8" customWidth="1"/>
    <col min="4" max="5" width="8.42578125" style="41" customWidth="1"/>
    <col min="6" max="7" width="4.42578125" style="41" customWidth="1"/>
    <col min="8" max="8" width="8.42578125" style="41" customWidth="1"/>
    <col min="9" max="16384" width="9.140625" style="8"/>
  </cols>
  <sheetData>
    <row r="1" spans="1:8" s="1" customFormat="1" ht="18.75" customHeight="1" x14ac:dyDescent="0.2">
      <c r="A1" s="53" t="s">
        <v>150</v>
      </c>
      <c r="B1" s="53"/>
      <c r="C1" s="53"/>
      <c r="D1" s="53"/>
      <c r="E1" s="53"/>
      <c r="F1" s="53"/>
      <c r="G1" s="53"/>
      <c r="H1" s="53"/>
    </row>
    <row r="2" spans="1:8" s="1" customFormat="1" ht="10.5" customHeight="1" x14ac:dyDescent="0.2">
      <c r="A2" s="61" t="s">
        <v>109</v>
      </c>
      <c r="B2" s="61"/>
      <c r="C2" s="61"/>
      <c r="D2" s="61"/>
      <c r="E2" s="61"/>
      <c r="F2" s="61"/>
      <c r="G2" s="61"/>
      <c r="H2" s="61"/>
    </row>
    <row r="3" spans="1:8" s="1" customFormat="1" ht="11.1" customHeight="1" x14ac:dyDescent="0.2">
      <c r="A3" s="10" t="s">
        <v>39</v>
      </c>
      <c r="B3" s="56" t="s">
        <v>103</v>
      </c>
      <c r="C3" s="56"/>
      <c r="D3" s="70" t="s">
        <v>144</v>
      </c>
      <c r="E3" s="70"/>
      <c r="F3" s="70"/>
      <c r="G3" s="70"/>
      <c r="H3" s="70"/>
    </row>
    <row r="4" spans="1:8" s="1" customFormat="1" ht="11.1" customHeight="1" x14ac:dyDescent="0.2">
      <c r="A4" s="9" t="s">
        <v>84</v>
      </c>
      <c r="B4" s="56" t="s">
        <v>104</v>
      </c>
      <c r="C4" s="56"/>
      <c r="D4" s="71" t="s">
        <v>145</v>
      </c>
      <c r="E4" s="71"/>
      <c r="F4" s="71"/>
      <c r="G4" s="71"/>
      <c r="H4" s="71"/>
    </row>
    <row r="5" spans="1:8" s="1" customFormat="1" ht="11.1" customHeight="1" x14ac:dyDescent="0.2">
      <c r="A5" s="9" t="s">
        <v>85</v>
      </c>
      <c r="B5" s="56" t="s">
        <v>105</v>
      </c>
      <c r="C5" s="56"/>
      <c r="D5" s="70" t="s">
        <v>145</v>
      </c>
      <c r="E5" s="70"/>
      <c r="F5" s="70"/>
      <c r="G5" s="70"/>
      <c r="H5" s="70"/>
    </row>
    <row r="6" spans="1:8" s="1" customFormat="1" ht="11.1" customHeight="1" x14ac:dyDescent="0.2">
      <c r="A6" s="9" t="s">
        <v>86</v>
      </c>
      <c r="B6" s="56" t="s">
        <v>106</v>
      </c>
      <c r="C6" s="56"/>
      <c r="D6" s="70"/>
      <c r="E6" s="70"/>
      <c r="F6" s="70"/>
      <c r="G6" s="70"/>
      <c r="H6" s="70"/>
    </row>
    <row r="7" spans="1:8" s="1" customFormat="1" ht="11.1" customHeight="1" x14ac:dyDescent="0.2">
      <c r="A7" s="9" t="s">
        <v>87</v>
      </c>
      <c r="B7" s="56" t="s">
        <v>107</v>
      </c>
      <c r="C7" s="56"/>
      <c r="D7" s="70"/>
      <c r="E7" s="70"/>
      <c r="F7" s="70"/>
      <c r="G7" s="70"/>
      <c r="H7" s="70"/>
    </row>
    <row r="8" spans="1:8" s="2" customFormat="1" ht="11.1" customHeight="1" x14ac:dyDescent="0.2">
      <c r="A8" s="9" t="s">
        <v>88</v>
      </c>
      <c r="B8" s="52" t="s">
        <v>108</v>
      </c>
      <c r="C8" s="64" t="s">
        <v>146</v>
      </c>
      <c r="D8" s="64"/>
      <c r="E8" s="64"/>
      <c r="F8" s="64"/>
      <c r="G8" s="64"/>
      <c r="H8" s="65"/>
    </row>
    <row r="9" spans="1:8" s="2" customFormat="1" ht="12" customHeight="1" x14ac:dyDescent="0.2">
      <c r="A9" s="63"/>
      <c r="B9" s="63"/>
      <c r="C9" s="63"/>
      <c r="D9" s="63"/>
      <c r="E9" s="63"/>
      <c r="F9" s="63"/>
      <c r="G9" s="63"/>
      <c r="H9" s="63"/>
    </row>
    <row r="10" spans="1:8" s="2" customFormat="1" ht="11.1" customHeight="1" x14ac:dyDescent="0.2">
      <c r="A10" s="69" t="s">
        <v>1</v>
      </c>
      <c r="B10" s="54" t="s">
        <v>0</v>
      </c>
      <c r="C10" s="54"/>
      <c r="D10" s="54"/>
      <c r="E10" s="54"/>
      <c r="F10" s="54"/>
      <c r="G10" s="54"/>
      <c r="H10" s="54"/>
    </row>
    <row r="11" spans="1:8" s="2" customFormat="1" ht="11.1" customHeight="1" x14ac:dyDescent="0.2">
      <c r="A11" s="69"/>
      <c r="B11" s="69" t="s">
        <v>2</v>
      </c>
      <c r="C11" s="66" t="s">
        <v>89</v>
      </c>
      <c r="D11" s="55" t="s">
        <v>3</v>
      </c>
      <c r="E11" s="55"/>
      <c r="F11" s="55" t="s">
        <v>4</v>
      </c>
      <c r="G11" s="55"/>
      <c r="H11" s="55"/>
    </row>
    <row r="12" spans="1:8" s="2" customFormat="1" ht="11.1" customHeight="1" x14ac:dyDescent="0.2">
      <c r="A12" s="69"/>
      <c r="B12" s="69"/>
      <c r="C12" s="67"/>
      <c r="D12" s="38">
        <v>2019</v>
      </c>
      <c r="E12" s="38">
        <v>2020</v>
      </c>
      <c r="F12" s="98">
        <v>2019</v>
      </c>
      <c r="G12" s="99"/>
      <c r="H12" s="38">
        <v>2020</v>
      </c>
    </row>
    <row r="13" spans="1:8" s="2" customFormat="1" ht="11.1" customHeight="1" x14ac:dyDescent="0.2">
      <c r="A13" s="69"/>
      <c r="B13" s="69"/>
      <c r="C13" s="68"/>
      <c r="D13" s="39" t="s">
        <v>133</v>
      </c>
      <c r="E13" s="39" t="s">
        <v>5</v>
      </c>
      <c r="F13" s="93" t="s">
        <v>133</v>
      </c>
      <c r="G13" s="94"/>
      <c r="H13" s="39" t="s">
        <v>5</v>
      </c>
    </row>
    <row r="14" spans="1:8" s="3" customFormat="1" ht="11.1" customHeight="1" x14ac:dyDescent="0.15">
      <c r="A14" s="11" t="s">
        <v>6</v>
      </c>
      <c r="B14" s="11" t="s">
        <v>7</v>
      </c>
      <c r="C14" s="11" t="s">
        <v>90</v>
      </c>
      <c r="D14" s="19" t="s">
        <v>8</v>
      </c>
      <c r="E14" s="19" t="s">
        <v>9</v>
      </c>
      <c r="F14" s="96" t="s">
        <v>10</v>
      </c>
      <c r="G14" s="97"/>
      <c r="H14" s="19" t="s">
        <v>11</v>
      </c>
    </row>
    <row r="15" spans="1:8" s="3" customFormat="1" ht="11.1" customHeight="1" x14ac:dyDescent="0.15">
      <c r="A15" s="12" t="s">
        <v>12</v>
      </c>
      <c r="B15" s="12" t="s">
        <v>43</v>
      </c>
      <c r="C15" s="11" t="s">
        <v>70</v>
      </c>
      <c r="D15" s="13">
        <f>D16+D17+D18+D19</f>
        <v>0.55200000000000005</v>
      </c>
      <c r="E15" s="13">
        <f>E16+E17+E18+E19</f>
        <v>0.56000000000000005</v>
      </c>
      <c r="F15" s="91">
        <f>F16+F17+F18+F19</f>
        <v>0.38100000000000001</v>
      </c>
      <c r="G15" s="92"/>
      <c r="H15" s="13">
        <f>H16+H17+H18+H19</f>
        <v>0.38100000000000001</v>
      </c>
    </row>
    <row r="16" spans="1:8" s="2" customFormat="1" ht="11.1" customHeight="1" x14ac:dyDescent="0.2">
      <c r="A16" s="14" t="s">
        <v>13</v>
      </c>
      <c r="B16" s="14" t="s">
        <v>44</v>
      </c>
      <c r="C16" s="15" t="s">
        <v>70</v>
      </c>
      <c r="D16" s="5">
        <v>0</v>
      </c>
      <c r="E16" s="5">
        <v>0</v>
      </c>
      <c r="F16" s="73">
        <v>0</v>
      </c>
      <c r="G16" s="74"/>
      <c r="H16" s="5">
        <v>0</v>
      </c>
    </row>
    <row r="17" spans="1:8" s="2" customFormat="1" ht="11.1" customHeight="1" x14ac:dyDescent="0.2">
      <c r="A17" s="14" t="s">
        <v>14</v>
      </c>
      <c r="B17" s="14" t="s">
        <v>45</v>
      </c>
      <c r="C17" s="15" t="s">
        <v>70</v>
      </c>
      <c r="D17" s="5">
        <v>0.55200000000000005</v>
      </c>
      <c r="E17" s="5">
        <v>0.56000000000000005</v>
      </c>
      <c r="F17" s="73">
        <v>0.38100000000000001</v>
      </c>
      <c r="G17" s="74"/>
      <c r="H17" s="5">
        <v>0.38100000000000001</v>
      </c>
    </row>
    <row r="18" spans="1:8" s="2" customFormat="1" ht="11.1" customHeight="1" x14ac:dyDescent="0.2">
      <c r="A18" s="14" t="s">
        <v>15</v>
      </c>
      <c r="B18" s="14" t="s">
        <v>46</v>
      </c>
      <c r="C18" s="15" t="s">
        <v>70</v>
      </c>
      <c r="D18" s="5">
        <v>0</v>
      </c>
      <c r="E18" s="5">
        <v>0</v>
      </c>
      <c r="F18" s="73">
        <v>0</v>
      </c>
      <c r="G18" s="74"/>
      <c r="H18" s="5">
        <v>0</v>
      </c>
    </row>
    <row r="19" spans="1:8" s="2" customFormat="1" ht="11.1" customHeight="1" x14ac:dyDescent="0.2">
      <c r="A19" s="14" t="s">
        <v>16</v>
      </c>
      <c r="B19" s="14" t="s">
        <v>47</v>
      </c>
      <c r="C19" s="15" t="s">
        <v>70</v>
      </c>
      <c r="D19" s="5">
        <v>0</v>
      </c>
      <c r="E19" s="5">
        <v>0</v>
      </c>
      <c r="F19" s="73">
        <v>0</v>
      </c>
      <c r="G19" s="74"/>
      <c r="H19" s="5">
        <v>0</v>
      </c>
    </row>
    <row r="20" spans="1:8" s="3" customFormat="1" ht="11.1" customHeight="1" x14ac:dyDescent="0.15">
      <c r="A20" s="12" t="s">
        <v>17</v>
      </c>
      <c r="B20" s="12" t="s">
        <v>48</v>
      </c>
      <c r="C20" s="11" t="s">
        <v>70</v>
      </c>
      <c r="D20" s="13">
        <f>D21+D22</f>
        <v>0</v>
      </c>
      <c r="E20" s="13">
        <f>E21+E22</f>
        <v>0</v>
      </c>
      <c r="F20" s="91">
        <f>F21+F22</f>
        <v>0.161</v>
      </c>
      <c r="G20" s="92"/>
      <c r="H20" s="13">
        <f>H21+H22</f>
        <v>0.16500000000000001</v>
      </c>
    </row>
    <row r="21" spans="1:8" s="2" customFormat="1" ht="11.1" customHeight="1" x14ac:dyDescent="0.2">
      <c r="A21" s="14" t="s">
        <v>18</v>
      </c>
      <c r="B21" s="14" t="s">
        <v>49</v>
      </c>
      <c r="C21" s="15" t="s">
        <v>70</v>
      </c>
      <c r="D21" s="5">
        <v>0</v>
      </c>
      <c r="E21" s="5">
        <v>0</v>
      </c>
      <c r="F21" s="73">
        <v>0.161</v>
      </c>
      <c r="G21" s="74"/>
      <c r="H21" s="5">
        <v>0.16500000000000001</v>
      </c>
    </row>
    <row r="22" spans="1:8" s="2" customFormat="1" ht="11.1" customHeight="1" x14ac:dyDescent="0.2">
      <c r="A22" s="14" t="s">
        <v>19</v>
      </c>
      <c r="B22" s="14" t="s">
        <v>91</v>
      </c>
      <c r="C22" s="15" t="s">
        <v>70</v>
      </c>
      <c r="D22" s="5">
        <v>0</v>
      </c>
      <c r="E22" s="5">
        <v>0</v>
      </c>
      <c r="F22" s="73">
        <v>0</v>
      </c>
      <c r="G22" s="74"/>
      <c r="H22" s="5">
        <v>0</v>
      </c>
    </row>
    <row r="23" spans="1:8" s="3" customFormat="1" ht="11.1" customHeight="1" x14ac:dyDescent="0.15">
      <c r="A23" s="12" t="s">
        <v>20</v>
      </c>
      <c r="B23" s="12" t="s">
        <v>50</v>
      </c>
      <c r="C23" s="11" t="s">
        <v>70</v>
      </c>
      <c r="D23" s="13">
        <f>D24+D25</f>
        <v>0</v>
      </c>
      <c r="E23" s="13">
        <f>E24+E25</f>
        <v>0</v>
      </c>
      <c r="F23" s="91">
        <f>F24+F25</f>
        <v>3.5999999999999997E-2</v>
      </c>
      <c r="G23" s="92"/>
      <c r="H23" s="13">
        <f>H24+H25</f>
        <v>3.5999999999999997E-2</v>
      </c>
    </row>
    <row r="24" spans="1:8" s="2" customFormat="1" ht="11.1" customHeight="1" x14ac:dyDescent="0.2">
      <c r="A24" s="14" t="s">
        <v>21</v>
      </c>
      <c r="B24" s="14" t="s">
        <v>51</v>
      </c>
      <c r="C24" s="15" t="s">
        <v>70</v>
      </c>
      <c r="D24" s="5">
        <v>0</v>
      </c>
      <c r="E24" s="5">
        <v>0</v>
      </c>
      <c r="F24" s="73">
        <v>3.5999999999999997E-2</v>
      </c>
      <c r="G24" s="74"/>
      <c r="H24" s="5">
        <v>3.5999999999999997E-2</v>
      </c>
    </row>
    <row r="25" spans="1:8" s="2" customFormat="1" ht="11.1" customHeight="1" x14ac:dyDescent="0.2">
      <c r="A25" s="14" t="s">
        <v>22</v>
      </c>
      <c r="B25" s="14" t="s">
        <v>52</v>
      </c>
      <c r="C25" s="15" t="s">
        <v>70</v>
      </c>
      <c r="D25" s="5">
        <v>0</v>
      </c>
      <c r="E25" s="5">
        <v>0</v>
      </c>
      <c r="F25" s="73">
        <v>0</v>
      </c>
      <c r="G25" s="74"/>
      <c r="H25" s="5">
        <v>0</v>
      </c>
    </row>
    <row r="26" spans="1:8" s="3" customFormat="1" ht="11.1" customHeight="1" x14ac:dyDescent="0.15">
      <c r="A26" s="12" t="s">
        <v>23</v>
      </c>
      <c r="B26" s="12" t="s">
        <v>53</v>
      </c>
      <c r="C26" s="11" t="s">
        <v>70</v>
      </c>
      <c r="D26" s="13">
        <f>D27+D28+D29+D30</f>
        <v>5.4899999999999997E-2</v>
      </c>
      <c r="E26" s="13">
        <f>E27+E28+E29+E30</f>
        <v>5.4899999999999997E-2</v>
      </c>
      <c r="F26" s="91">
        <f>F27+F28+F29+F30</f>
        <v>3.4000000000000002E-2</v>
      </c>
      <c r="G26" s="92"/>
      <c r="H26" s="13">
        <f>H27+H28+H29+H30</f>
        <v>3.5000000000000003E-2</v>
      </c>
    </row>
    <row r="27" spans="1:8" s="2" customFormat="1" ht="11.1" customHeight="1" x14ac:dyDescent="0.2">
      <c r="A27" s="14" t="s">
        <v>24</v>
      </c>
      <c r="B27" s="14" t="s">
        <v>92</v>
      </c>
      <c r="C27" s="15" t="s">
        <v>70</v>
      </c>
      <c r="D27" s="5">
        <v>0</v>
      </c>
      <c r="E27" s="5">
        <v>0</v>
      </c>
      <c r="F27" s="73">
        <v>0</v>
      </c>
      <c r="G27" s="74"/>
      <c r="H27" s="5">
        <v>0</v>
      </c>
    </row>
    <row r="28" spans="1:8" s="2" customFormat="1" ht="11.1" customHeight="1" x14ac:dyDescent="0.2">
      <c r="A28" s="14" t="s">
        <v>25</v>
      </c>
      <c r="B28" s="14" t="s">
        <v>54</v>
      </c>
      <c r="C28" s="15" t="s">
        <v>70</v>
      </c>
      <c r="D28" s="5">
        <v>0</v>
      </c>
      <c r="E28" s="5">
        <v>0</v>
      </c>
      <c r="F28" s="73">
        <v>1.4999999999999999E-2</v>
      </c>
      <c r="G28" s="74"/>
      <c r="H28" s="5">
        <v>1.4999999999999999E-2</v>
      </c>
    </row>
    <row r="29" spans="1:8" s="2" customFormat="1" ht="11.1" customHeight="1" x14ac:dyDescent="0.2">
      <c r="A29" s="14" t="s">
        <v>26</v>
      </c>
      <c r="B29" s="14" t="s">
        <v>55</v>
      </c>
      <c r="C29" s="15" t="s">
        <v>70</v>
      </c>
      <c r="D29" s="5">
        <v>0</v>
      </c>
      <c r="E29" s="5">
        <v>0</v>
      </c>
      <c r="F29" s="73">
        <v>0</v>
      </c>
      <c r="G29" s="74"/>
      <c r="H29" s="5">
        <v>0</v>
      </c>
    </row>
    <row r="30" spans="1:8" s="2" customFormat="1" ht="11.1" customHeight="1" x14ac:dyDescent="0.2">
      <c r="A30" s="14" t="s">
        <v>93</v>
      </c>
      <c r="B30" s="14" t="s">
        <v>94</v>
      </c>
      <c r="C30" s="15" t="s">
        <v>70</v>
      </c>
      <c r="D30" s="5">
        <v>5.4899999999999997E-2</v>
      </c>
      <c r="E30" s="5">
        <v>5.4899999999999997E-2</v>
      </c>
      <c r="F30" s="73">
        <v>1.9E-2</v>
      </c>
      <c r="G30" s="74"/>
      <c r="H30" s="5">
        <v>0.02</v>
      </c>
    </row>
    <row r="31" spans="1:8" s="2" customFormat="1" ht="11.1" customHeight="1" x14ac:dyDescent="0.2">
      <c r="A31" s="16" t="s">
        <v>27</v>
      </c>
      <c r="B31" s="16" t="s">
        <v>95</v>
      </c>
      <c r="C31" s="17" t="s">
        <v>70</v>
      </c>
      <c r="D31" s="13">
        <f>D32+D33+D34</f>
        <v>0.115</v>
      </c>
      <c r="E31" s="13">
        <f>E32+E33+E34</f>
        <v>0.12</v>
      </c>
      <c r="F31" s="91">
        <f>F32+F33+F34</f>
        <v>0.14599999999999999</v>
      </c>
      <c r="G31" s="92"/>
      <c r="H31" s="13">
        <f>H32+H33+H34</f>
        <v>0.125</v>
      </c>
    </row>
    <row r="32" spans="1:8" s="2" customFormat="1" ht="11.1" customHeight="1" x14ac:dyDescent="0.2">
      <c r="A32" s="14" t="s">
        <v>96</v>
      </c>
      <c r="B32" s="14" t="s">
        <v>56</v>
      </c>
      <c r="C32" s="15" t="s">
        <v>70</v>
      </c>
      <c r="D32" s="5">
        <v>0</v>
      </c>
      <c r="E32" s="5">
        <v>0</v>
      </c>
      <c r="F32" s="73">
        <v>0</v>
      </c>
      <c r="G32" s="74"/>
      <c r="H32" s="5">
        <v>0</v>
      </c>
    </row>
    <row r="33" spans="1:10" s="2" customFormat="1" ht="11.1" customHeight="1" x14ac:dyDescent="0.2">
      <c r="A33" s="14" t="s">
        <v>97</v>
      </c>
      <c r="B33" s="14" t="s">
        <v>57</v>
      </c>
      <c r="C33" s="15" t="s">
        <v>70</v>
      </c>
      <c r="D33" s="5">
        <v>0.115</v>
      </c>
      <c r="E33" s="5">
        <v>0.12</v>
      </c>
      <c r="F33" s="73">
        <v>0.14599999999999999</v>
      </c>
      <c r="G33" s="74"/>
      <c r="H33" s="5">
        <v>0.125</v>
      </c>
    </row>
    <row r="34" spans="1:10" s="2" customFormat="1" ht="11.1" customHeight="1" x14ac:dyDescent="0.2">
      <c r="A34" s="14" t="s">
        <v>98</v>
      </c>
      <c r="B34" s="14" t="s">
        <v>58</v>
      </c>
      <c r="C34" s="15" t="s">
        <v>70</v>
      </c>
      <c r="D34" s="5">
        <v>0</v>
      </c>
      <c r="E34" s="5">
        <v>0</v>
      </c>
      <c r="F34" s="73">
        <v>0</v>
      </c>
      <c r="G34" s="74"/>
      <c r="H34" s="5">
        <v>0</v>
      </c>
    </row>
    <row r="35" spans="1:10" s="3" customFormat="1" ht="11.1" customHeight="1" x14ac:dyDescent="0.2">
      <c r="A35" s="12" t="s">
        <v>28</v>
      </c>
      <c r="B35" s="12" t="s">
        <v>59</v>
      </c>
      <c r="C35" s="11" t="s">
        <v>70</v>
      </c>
      <c r="D35" s="4">
        <v>0</v>
      </c>
      <c r="E35" s="4">
        <v>0</v>
      </c>
      <c r="F35" s="89">
        <v>0</v>
      </c>
      <c r="G35" s="90"/>
      <c r="H35" s="4">
        <v>0</v>
      </c>
      <c r="J35" s="2"/>
    </row>
    <row r="36" spans="1:10" s="3" customFormat="1" ht="11.1" customHeight="1" x14ac:dyDescent="0.2">
      <c r="A36" s="12" t="s">
        <v>29</v>
      </c>
      <c r="B36" s="12" t="s">
        <v>99</v>
      </c>
      <c r="C36" s="11" t="s">
        <v>70</v>
      </c>
      <c r="D36" s="4">
        <v>0</v>
      </c>
      <c r="E36" s="4">
        <v>0</v>
      </c>
      <c r="F36" s="89">
        <v>0</v>
      </c>
      <c r="G36" s="90"/>
      <c r="H36" s="4">
        <v>0</v>
      </c>
      <c r="J36" s="2"/>
    </row>
    <row r="37" spans="1:10" s="3" customFormat="1" ht="11.1" customHeight="1" x14ac:dyDescent="0.2">
      <c r="A37" s="12" t="s">
        <v>30</v>
      </c>
      <c r="B37" s="12" t="s">
        <v>60</v>
      </c>
      <c r="C37" s="11" t="s">
        <v>70</v>
      </c>
      <c r="D37" s="4">
        <v>0</v>
      </c>
      <c r="E37" s="4">
        <v>0</v>
      </c>
      <c r="F37" s="89">
        <v>0</v>
      </c>
      <c r="G37" s="90"/>
      <c r="H37" s="4">
        <v>0</v>
      </c>
      <c r="J37" s="2"/>
    </row>
    <row r="38" spans="1:10" s="3" customFormat="1" ht="11.1" customHeight="1" x14ac:dyDescent="0.2">
      <c r="A38" s="12" t="s">
        <v>42</v>
      </c>
      <c r="B38" s="12" t="s">
        <v>61</v>
      </c>
      <c r="C38" s="11" t="s">
        <v>70</v>
      </c>
      <c r="D38" s="4">
        <v>0</v>
      </c>
      <c r="E38" s="4">
        <v>0</v>
      </c>
      <c r="F38" s="89">
        <v>0</v>
      </c>
      <c r="G38" s="90"/>
      <c r="H38" s="4">
        <v>0</v>
      </c>
      <c r="J38" s="2"/>
    </row>
    <row r="39" spans="1:10" s="3" customFormat="1" ht="11.1" customHeight="1" x14ac:dyDescent="0.2">
      <c r="A39" s="12" t="s">
        <v>73</v>
      </c>
      <c r="B39" s="12" t="s">
        <v>62</v>
      </c>
      <c r="C39" s="11" t="s">
        <v>70</v>
      </c>
      <c r="D39" s="18">
        <f>D15+D20+D23+D26+D31+D35-D36+D37+D38</f>
        <v>0.72189999999999999</v>
      </c>
      <c r="E39" s="18">
        <f>E15+E20+E23+E26+E31+E35-E36+E37+E38</f>
        <v>0.7349</v>
      </c>
      <c r="F39" s="87">
        <f>F15+F20+F23+F26+F31+F35-F36+F37+F38</f>
        <v>0.75800000000000012</v>
      </c>
      <c r="G39" s="88"/>
      <c r="H39" s="18">
        <f>H15+H20+H23+H26+H31+H35-H36+H37+H38</f>
        <v>0.7420000000000001</v>
      </c>
      <c r="J39" s="2"/>
    </row>
    <row r="40" spans="1:10" s="2" customFormat="1" ht="11.1" customHeight="1" x14ac:dyDescent="0.2">
      <c r="A40" s="14" t="s">
        <v>31</v>
      </c>
      <c r="B40" s="14" t="s">
        <v>100</v>
      </c>
      <c r="C40" s="15" t="s">
        <v>70</v>
      </c>
      <c r="D40" s="6">
        <v>14.68</v>
      </c>
      <c r="E40" s="6">
        <v>14.68</v>
      </c>
      <c r="F40" s="85">
        <v>27.55</v>
      </c>
      <c r="G40" s="86"/>
      <c r="H40" s="6">
        <v>27.55</v>
      </c>
    </row>
    <row r="41" spans="1:10" s="2" customFormat="1" ht="11.1" customHeight="1" x14ac:dyDescent="0.2">
      <c r="A41" s="14" t="s">
        <v>32</v>
      </c>
      <c r="B41" s="14" t="s">
        <v>101</v>
      </c>
      <c r="C41" s="15" t="s">
        <v>70</v>
      </c>
      <c r="D41" s="6">
        <v>0</v>
      </c>
      <c r="E41" s="6">
        <v>0</v>
      </c>
      <c r="F41" s="85">
        <v>0</v>
      </c>
      <c r="G41" s="86"/>
      <c r="H41" s="6">
        <v>0</v>
      </c>
    </row>
    <row r="42" spans="1:10" s="2" customFormat="1" ht="11.1" customHeight="1" x14ac:dyDescent="0.2">
      <c r="A42" s="14" t="s">
        <v>33</v>
      </c>
      <c r="B42" s="14" t="s">
        <v>63</v>
      </c>
      <c r="C42" s="15" t="s">
        <v>71</v>
      </c>
      <c r="D42" s="7">
        <v>0</v>
      </c>
      <c r="E42" s="7">
        <v>0</v>
      </c>
      <c r="F42" s="83">
        <v>0.5</v>
      </c>
      <c r="G42" s="84"/>
      <c r="H42" s="7">
        <v>0.5</v>
      </c>
    </row>
    <row r="43" spans="1:10" s="2" customFormat="1" ht="11.1" customHeight="1" x14ac:dyDescent="0.2">
      <c r="A43" s="14" t="s">
        <v>34</v>
      </c>
      <c r="B43" s="14" t="s">
        <v>64</v>
      </c>
      <c r="C43" s="15" t="s">
        <v>131</v>
      </c>
      <c r="D43" s="5">
        <v>2.1999999999999999E-2</v>
      </c>
      <c r="E43" s="5">
        <v>2.3E-2</v>
      </c>
      <c r="F43" s="73">
        <v>0</v>
      </c>
      <c r="G43" s="74"/>
      <c r="H43" s="5">
        <v>0</v>
      </c>
    </row>
    <row r="44" spans="1:10" s="2" customFormat="1" ht="11.1" customHeight="1" x14ac:dyDescent="0.2">
      <c r="A44" s="14" t="s">
        <v>35</v>
      </c>
      <c r="B44" s="14" t="s">
        <v>65</v>
      </c>
      <c r="C44" s="15" t="s">
        <v>131</v>
      </c>
      <c r="D44" s="5">
        <v>2.1999999999999999E-2</v>
      </c>
      <c r="E44" s="5">
        <v>2.1999999999999999E-2</v>
      </c>
      <c r="F44" s="73">
        <v>0</v>
      </c>
      <c r="G44" s="74"/>
      <c r="H44" s="5">
        <v>0</v>
      </c>
    </row>
    <row r="45" spans="1:10" s="2" customFormat="1" ht="11.1" customHeight="1" x14ac:dyDescent="0.2">
      <c r="A45" s="14" t="s">
        <v>36</v>
      </c>
      <c r="B45" s="14" t="s">
        <v>102</v>
      </c>
      <c r="C45" s="15" t="s">
        <v>131</v>
      </c>
      <c r="D45" s="5">
        <v>0</v>
      </c>
      <c r="E45" s="5">
        <v>0</v>
      </c>
      <c r="F45" s="73">
        <v>2.8000000000000001E-2</v>
      </c>
      <c r="G45" s="74"/>
      <c r="H45" s="5">
        <v>2.8000000000000001E-2</v>
      </c>
    </row>
    <row r="46" spans="1:10" s="2" customFormat="1" ht="11.1" customHeight="1" x14ac:dyDescent="0.2">
      <c r="A46" s="14" t="s">
        <v>37</v>
      </c>
      <c r="B46" s="14" t="s">
        <v>65</v>
      </c>
      <c r="C46" s="15" t="s">
        <v>131</v>
      </c>
      <c r="D46" s="5">
        <v>0</v>
      </c>
      <c r="E46" s="5">
        <v>0</v>
      </c>
      <c r="F46" s="73">
        <v>2.8000000000000001E-2</v>
      </c>
      <c r="G46" s="74"/>
      <c r="H46" s="5">
        <v>2.8000000000000001E-2</v>
      </c>
    </row>
    <row r="47" spans="1:10" s="2" customFormat="1" ht="11.1" customHeight="1" x14ac:dyDescent="0.2">
      <c r="A47" s="14" t="s">
        <v>38</v>
      </c>
      <c r="B47" s="14" t="s">
        <v>66</v>
      </c>
      <c r="C47" s="15" t="s">
        <v>131</v>
      </c>
      <c r="D47" s="5">
        <v>0</v>
      </c>
      <c r="E47" s="5">
        <v>0</v>
      </c>
      <c r="F47" s="73">
        <v>0</v>
      </c>
      <c r="G47" s="74"/>
      <c r="H47" s="5">
        <v>0</v>
      </c>
    </row>
    <row r="48" spans="1:10" s="2" customFormat="1" ht="11.1" customHeight="1" x14ac:dyDescent="0.2">
      <c r="A48" s="14" t="s">
        <v>39</v>
      </c>
      <c r="B48" s="14" t="s">
        <v>67</v>
      </c>
      <c r="C48" s="15" t="s">
        <v>131</v>
      </c>
      <c r="D48" s="5">
        <v>0</v>
      </c>
      <c r="E48" s="5">
        <v>0</v>
      </c>
      <c r="F48" s="73">
        <v>0</v>
      </c>
      <c r="G48" s="74"/>
      <c r="H48" s="5">
        <v>0</v>
      </c>
    </row>
    <row r="49" spans="1:8" s="2" customFormat="1" ht="11.1" customHeight="1" x14ac:dyDescent="0.2">
      <c r="A49" s="14" t="s">
        <v>40</v>
      </c>
      <c r="B49" s="14" t="s">
        <v>68</v>
      </c>
      <c r="C49" s="15" t="s">
        <v>131</v>
      </c>
      <c r="D49" s="5">
        <v>0</v>
      </c>
      <c r="E49" s="5">
        <v>0</v>
      </c>
      <c r="F49" s="73">
        <v>0</v>
      </c>
      <c r="G49" s="74"/>
      <c r="H49" s="5">
        <v>0</v>
      </c>
    </row>
    <row r="50" spans="1:8" s="2" customFormat="1" ht="11.1" customHeight="1" x14ac:dyDescent="0.2">
      <c r="A50" s="14" t="s">
        <v>41</v>
      </c>
      <c r="B50" s="14" t="s">
        <v>69</v>
      </c>
      <c r="C50" s="15" t="s">
        <v>131</v>
      </c>
      <c r="D50" s="5">
        <v>0</v>
      </c>
      <c r="E50" s="5">
        <v>0</v>
      </c>
      <c r="F50" s="73">
        <v>0</v>
      </c>
      <c r="G50" s="74"/>
      <c r="H50" s="5">
        <v>0</v>
      </c>
    </row>
    <row r="51" spans="1:8" s="2" customFormat="1" ht="6.75" customHeight="1" x14ac:dyDescent="0.2">
      <c r="A51" s="62"/>
      <c r="B51" s="62"/>
      <c r="C51" s="62"/>
      <c r="D51" s="62"/>
      <c r="E51" s="62"/>
      <c r="F51" s="62"/>
      <c r="G51" s="62"/>
      <c r="H51" s="62"/>
    </row>
    <row r="52" spans="1:8" s="2" customFormat="1" ht="10.5" customHeight="1" x14ac:dyDescent="0.2">
      <c r="A52" s="61" t="s">
        <v>110</v>
      </c>
      <c r="B52" s="61"/>
      <c r="C52" s="61"/>
      <c r="D52" s="61"/>
      <c r="E52" s="61"/>
      <c r="F52" s="61"/>
      <c r="G52" s="61"/>
      <c r="H52" s="61"/>
    </row>
    <row r="53" spans="1:8" s="2" customFormat="1" ht="11.1" customHeight="1" x14ac:dyDescent="0.2">
      <c r="A53" s="57" t="s">
        <v>1</v>
      </c>
      <c r="B53" s="76" t="s">
        <v>111</v>
      </c>
      <c r="C53" s="77"/>
      <c r="D53" s="77"/>
      <c r="E53" s="77"/>
      <c r="F53" s="77"/>
      <c r="G53" s="77"/>
      <c r="H53" s="78"/>
    </row>
    <row r="54" spans="1:8" s="2" customFormat="1" ht="10.5" customHeight="1" x14ac:dyDescent="0.2">
      <c r="A54" s="58"/>
      <c r="B54" s="69" t="s">
        <v>72</v>
      </c>
      <c r="C54" s="60" t="s">
        <v>89</v>
      </c>
      <c r="D54" s="69" t="s">
        <v>112</v>
      </c>
      <c r="E54" s="55" t="s">
        <v>3</v>
      </c>
      <c r="F54" s="55"/>
      <c r="G54" s="55" t="s">
        <v>4</v>
      </c>
      <c r="H54" s="55"/>
    </row>
    <row r="55" spans="1:8" s="2" customFormat="1" ht="11.1" customHeight="1" x14ac:dyDescent="0.2">
      <c r="A55" s="59"/>
      <c r="B55" s="69"/>
      <c r="C55" s="60"/>
      <c r="D55" s="69"/>
      <c r="E55" s="80" t="s">
        <v>5</v>
      </c>
      <c r="F55" s="80"/>
      <c r="G55" s="80" t="s">
        <v>5</v>
      </c>
      <c r="H55" s="80"/>
    </row>
    <row r="56" spans="1:8" s="3" customFormat="1" ht="11.1" customHeight="1" x14ac:dyDescent="0.15">
      <c r="A56" s="11" t="s">
        <v>6</v>
      </c>
      <c r="B56" s="11" t="s">
        <v>7</v>
      </c>
      <c r="C56" s="11" t="s">
        <v>90</v>
      </c>
      <c r="D56" s="19" t="s">
        <v>113</v>
      </c>
      <c r="E56" s="95" t="s">
        <v>114</v>
      </c>
      <c r="F56" s="95"/>
      <c r="G56" s="95" t="s">
        <v>115</v>
      </c>
      <c r="H56" s="95"/>
    </row>
    <row r="57" spans="1:8" s="3" customFormat="1" ht="20.100000000000001" customHeight="1" x14ac:dyDescent="0.2">
      <c r="A57" s="20" t="s">
        <v>74</v>
      </c>
      <c r="B57" s="21" t="s">
        <v>116</v>
      </c>
      <c r="C57" s="22" t="s">
        <v>117</v>
      </c>
      <c r="D57" s="40" t="s">
        <v>118</v>
      </c>
      <c r="E57" s="82">
        <f>IF(E43=0,0,E39/E43)</f>
        <v>31.952173913043477</v>
      </c>
      <c r="F57" s="82"/>
      <c r="G57" s="82">
        <f>IF(H45=0,0,H39/(H45+H47))</f>
        <v>26.500000000000004</v>
      </c>
      <c r="H57" s="82"/>
    </row>
    <row r="58" spans="1:8" s="2" customFormat="1" ht="11.1" customHeight="1" x14ac:dyDescent="0.2">
      <c r="A58" s="14" t="s">
        <v>75</v>
      </c>
      <c r="B58" s="14" t="s">
        <v>119</v>
      </c>
      <c r="C58" s="15" t="s">
        <v>70</v>
      </c>
      <c r="D58" s="23" t="s">
        <v>121</v>
      </c>
      <c r="E58" s="82">
        <f>E39</f>
        <v>0.7349</v>
      </c>
      <c r="F58" s="82"/>
      <c r="G58" s="82">
        <f>H39</f>
        <v>0.7420000000000001</v>
      </c>
      <c r="H58" s="82"/>
    </row>
    <row r="59" spans="1:8" s="2" customFormat="1" ht="11.1" customHeight="1" x14ac:dyDescent="0.2">
      <c r="A59" s="14" t="s">
        <v>76</v>
      </c>
      <c r="B59" s="14" t="s">
        <v>79</v>
      </c>
      <c r="C59" s="15" t="s">
        <v>70</v>
      </c>
      <c r="D59" s="23"/>
      <c r="E59" s="100">
        <v>-0.16</v>
      </c>
      <c r="F59" s="100"/>
      <c r="G59" s="100">
        <v>-0.54600000000000004</v>
      </c>
      <c r="H59" s="100"/>
    </row>
    <row r="60" spans="1:8" s="2" customFormat="1" ht="11.1" customHeight="1" x14ac:dyDescent="0.2">
      <c r="A60" s="14" t="s">
        <v>77</v>
      </c>
      <c r="B60" s="14" t="s">
        <v>120</v>
      </c>
      <c r="C60" s="15" t="s">
        <v>83</v>
      </c>
      <c r="D60" s="23" t="s">
        <v>122</v>
      </c>
      <c r="E60" s="82">
        <f>IF(E58=0,0,E59/E58)*100</f>
        <v>-21.771669614913595</v>
      </c>
      <c r="F60" s="82"/>
      <c r="G60" s="82">
        <f>IF(G58=0,0,G59/G58)*100</f>
        <v>-73.584905660377359</v>
      </c>
      <c r="H60" s="82"/>
    </row>
    <row r="61" spans="1:8" s="2" customFormat="1" ht="11.1" customHeight="1" x14ac:dyDescent="0.2">
      <c r="A61" s="14" t="s">
        <v>78</v>
      </c>
      <c r="B61" s="14" t="s">
        <v>123</v>
      </c>
      <c r="C61" s="15" t="s">
        <v>70</v>
      </c>
      <c r="D61" s="23"/>
      <c r="E61" s="100">
        <v>0</v>
      </c>
      <c r="F61" s="100"/>
      <c r="G61" s="100">
        <v>0</v>
      </c>
      <c r="H61" s="100"/>
    </row>
    <row r="62" spans="1:8" s="2" customFormat="1" ht="11.1" customHeight="1" x14ac:dyDescent="0.2">
      <c r="A62" s="14" t="s">
        <v>124</v>
      </c>
      <c r="B62" s="14" t="s">
        <v>80</v>
      </c>
      <c r="C62" s="15" t="s">
        <v>70</v>
      </c>
      <c r="D62" s="23" t="s">
        <v>125</v>
      </c>
      <c r="E62" s="82">
        <f>E58+E59</f>
        <v>0.57489999999999997</v>
      </c>
      <c r="F62" s="82"/>
      <c r="G62" s="82">
        <f>G58+G59</f>
        <v>0.19600000000000006</v>
      </c>
      <c r="H62" s="82"/>
    </row>
    <row r="63" spans="1:8" s="2" customFormat="1" ht="11.1" customHeight="1" x14ac:dyDescent="0.2">
      <c r="A63" s="14" t="s">
        <v>126</v>
      </c>
      <c r="B63" s="14" t="s">
        <v>127</v>
      </c>
      <c r="C63" s="15" t="s">
        <v>131</v>
      </c>
      <c r="D63" s="23" t="s">
        <v>128</v>
      </c>
      <c r="E63" s="82">
        <f>E43</f>
        <v>2.3E-2</v>
      </c>
      <c r="F63" s="82"/>
      <c r="G63" s="82">
        <f>H45+H47</f>
        <v>2.8000000000000001E-2</v>
      </c>
      <c r="H63" s="82"/>
    </row>
    <row r="64" spans="1:8" s="2" customFormat="1" ht="11.1" customHeight="1" x14ac:dyDescent="0.2">
      <c r="A64" s="14" t="s">
        <v>77</v>
      </c>
      <c r="B64" s="16" t="s">
        <v>81</v>
      </c>
      <c r="C64" s="17" t="s">
        <v>132</v>
      </c>
      <c r="D64" s="23" t="s">
        <v>129</v>
      </c>
      <c r="E64" s="81">
        <f>IF(E63=0,0,E62/E63)</f>
        <v>24.995652173913044</v>
      </c>
      <c r="F64" s="81"/>
      <c r="G64" s="81">
        <f>IF(G63=0,0,G62/G63)</f>
        <v>7.0000000000000018</v>
      </c>
      <c r="H64" s="81"/>
    </row>
    <row r="65" spans="1:8" s="2" customFormat="1" ht="11.1" customHeight="1" x14ac:dyDescent="0.2">
      <c r="A65" s="14" t="s">
        <v>78</v>
      </c>
      <c r="B65" s="16" t="s">
        <v>82</v>
      </c>
      <c r="C65" s="17" t="s">
        <v>132</v>
      </c>
      <c r="D65" s="23" t="s">
        <v>130</v>
      </c>
      <c r="E65" s="81">
        <f>E64</f>
        <v>24.995652173913044</v>
      </c>
      <c r="F65" s="81"/>
      <c r="G65" s="81">
        <f>G64</f>
        <v>7.0000000000000018</v>
      </c>
      <c r="H65" s="81"/>
    </row>
    <row r="66" spans="1:8" ht="10.5" customHeight="1" x14ac:dyDescent="0.2">
      <c r="A66" s="72"/>
      <c r="B66" s="72"/>
      <c r="C66" s="72"/>
      <c r="D66" s="72"/>
      <c r="E66" s="72"/>
      <c r="F66" s="72"/>
      <c r="G66" s="72"/>
      <c r="H66" s="72"/>
    </row>
    <row r="67" spans="1:8" s="2" customFormat="1" ht="11.1" customHeight="1" x14ac:dyDescent="0.2">
      <c r="A67" s="79" t="s">
        <v>141</v>
      </c>
      <c r="B67" s="79"/>
      <c r="C67" s="79" t="s">
        <v>147</v>
      </c>
      <c r="D67" s="79"/>
      <c r="E67" s="79"/>
      <c r="F67" s="79"/>
      <c r="G67" s="79"/>
      <c r="H67" s="79"/>
    </row>
    <row r="68" spans="1:8" s="2" customFormat="1" ht="11.1" customHeight="1" x14ac:dyDescent="0.2">
      <c r="A68" s="79" t="s">
        <v>142</v>
      </c>
      <c r="B68" s="79"/>
      <c r="C68" s="79" t="s">
        <v>148</v>
      </c>
      <c r="D68" s="79"/>
      <c r="E68" s="79"/>
      <c r="F68" s="79"/>
      <c r="G68" s="79"/>
      <c r="H68" s="79"/>
    </row>
    <row r="69" spans="1:8" s="2" customFormat="1" ht="11.1" customHeight="1" x14ac:dyDescent="0.2">
      <c r="A69" s="79" t="s">
        <v>143</v>
      </c>
      <c r="B69" s="79"/>
      <c r="C69" s="79" t="s">
        <v>149</v>
      </c>
      <c r="D69" s="79"/>
      <c r="E69" s="79"/>
      <c r="F69" s="79"/>
      <c r="G69" s="79"/>
      <c r="H69" s="79"/>
    </row>
    <row r="70" spans="1:8" s="2" customFormat="1" ht="3" customHeight="1" x14ac:dyDescent="0.2">
      <c r="A70" s="75"/>
      <c r="B70" s="75"/>
      <c r="C70" s="75"/>
      <c r="D70" s="75"/>
      <c r="E70" s="75"/>
      <c r="F70" s="75"/>
      <c r="G70" s="75"/>
      <c r="H70" s="75"/>
    </row>
    <row r="71" spans="1:8" ht="11.1" customHeight="1" x14ac:dyDescent="0.2"/>
    <row r="72" spans="1:8" ht="11.1" customHeight="1" x14ac:dyDescent="0.2"/>
    <row r="73" spans="1:8" ht="11.1" customHeight="1" x14ac:dyDescent="0.2"/>
  </sheetData>
  <mergeCells count="98">
    <mergeCell ref="E57:F57"/>
    <mergeCell ref="E56:F56"/>
    <mergeCell ref="G63:H63"/>
    <mergeCell ref="G64:H64"/>
    <mergeCell ref="E60:F60"/>
    <mergeCell ref="E59:F59"/>
    <mergeCell ref="E58:F58"/>
    <mergeCell ref="E62:F62"/>
    <mergeCell ref="E61:F61"/>
    <mergeCell ref="G59:H59"/>
    <mergeCell ref="G60:H60"/>
    <mergeCell ref="G61:H61"/>
    <mergeCell ref="G62:H62"/>
    <mergeCell ref="F11:H11"/>
    <mergeCell ref="G55:H55"/>
    <mergeCell ref="G56:H56"/>
    <mergeCell ref="G57:H57"/>
    <mergeCell ref="G58:H58"/>
    <mergeCell ref="F16:G16"/>
    <mergeCell ref="F15:G15"/>
    <mergeCell ref="F14:G14"/>
    <mergeCell ref="F12:G12"/>
    <mergeCell ref="F22:G22"/>
    <mergeCell ref="F18:G18"/>
    <mergeCell ref="F17:G17"/>
    <mergeCell ref="F27:G27"/>
    <mergeCell ref="F26:G26"/>
    <mergeCell ref="F25:G25"/>
    <mergeCell ref="F24:G24"/>
    <mergeCell ref="F23:G23"/>
    <mergeCell ref="F13:G13"/>
    <mergeCell ref="F33:G33"/>
    <mergeCell ref="F32:G32"/>
    <mergeCell ref="F31:G31"/>
    <mergeCell ref="F30:G30"/>
    <mergeCell ref="F29:G29"/>
    <mergeCell ref="F28:G28"/>
    <mergeCell ref="F21:G21"/>
    <mergeCell ref="F20:G20"/>
    <mergeCell ref="F19:G19"/>
    <mergeCell ref="F39:G39"/>
    <mergeCell ref="F38:G38"/>
    <mergeCell ref="F37:G37"/>
    <mergeCell ref="F36:G36"/>
    <mergeCell ref="F35:G35"/>
    <mergeCell ref="F44:G44"/>
    <mergeCell ref="F43:G43"/>
    <mergeCell ref="F42:G42"/>
    <mergeCell ref="F41:G41"/>
    <mergeCell ref="F40:G40"/>
    <mergeCell ref="A70:H70"/>
    <mergeCell ref="B54:B55"/>
    <mergeCell ref="D54:D55"/>
    <mergeCell ref="B53:H53"/>
    <mergeCell ref="C67:H67"/>
    <mergeCell ref="C68:H68"/>
    <mergeCell ref="C69:H69"/>
    <mergeCell ref="A67:B67"/>
    <mergeCell ref="A68:B68"/>
    <mergeCell ref="E54:F54"/>
    <mergeCell ref="A69:B69"/>
    <mergeCell ref="E55:F55"/>
    <mergeCell ref="G65:H65"/>
    <mergeCell ref="E65:F65"/>
    <mergeCell ref="E64:F64"/>
    <mergeCell ref="E63:F63"/>
    <mergeCell ref="A66:H66"/>
    <mergeCell ref="G54:H54"/>
    <mergeCell ref="B5:C5"/>
    <mergeCell ref="B6:C6"/>
    <mergeCell ref="B7:C7"/>
    <mergeCell ref="D5:H5"/>
    <mergeCell ref="D6:H6"/>
    <mergeCell ref="D7:H7"/>
    <mergeCell ref="F46:G46"/>
    <mergeCell ref="F50:G50"/>
    <mergeCell ref="F49:G49"/>
    <mergeCell ref="F48:G48"/>
    <mergeCell ref="F47:G47"/>
    <mergeCell ref="A52:H52"/>
    <mergeCell ref="F34:G34"/>
    <mergeCell ref="F45:G45"/>
    <mergeCell ref="A1:H1"/>
    <mergeCell ref="B10:H10"/>
    <mergeCell ref="D11:E11"/>
    <mergeCell ref="B3:C3"/>
    <mergeCell ref="A53:A55"/>
    <mergeCell ref="C54:C55"/>
    <mergeCell ref="A2:H2"/>
    <mergeCell ref="A51:H51"/>
    <mergeCell ref="A9:H9"/>
    <mergeCell ref="B4:C4"/>
    <mergeCell ref="C8:H8"/>
    <mergeCell ref="C11:C13"/>
    <mergeCell ref="B11:B13"/>
    <mergeCell ref="A10:A13"/>
    <mergeCell ref="D3:H3"/>
    <mergeCell ref="D4:H4"/>
  </mergeCells>
  <phoneticPr fontId="0" type="noConversion"/>
  <pageMargins left="0.78740157480314965" right="0.78740157480314965" top="0.51181102362204722" bottom="0.28000000000000003" header="0.51181102362204722" footer="0.35"/>
  <pageSetup paperSize="9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3"/>
  <sheetViews>
    <sheetView workbookViewId="0">
      <selection activeCell="D5" sqref="D5"/>
    </sheetView>
  </sheetViews>
  <sheetFormatPr defaultRowHeight="12.75" x14ac:dyDescent="0.2"/>
  <cols>
    <col min="1" max="1" width="17.42578125" customWidth="1"/>
    <col min="2" max="5" width="10.7109375" customWidth="1"/>
  </cols>
  <sheetData>
    <row r="2" spans="1:5" x14ac:dyDescent="0.2">
      <c r="A2" s="31" t="s">
        <v>138</v>
      </c>
      <c r="E2" s="49" t="s">
        <v>140</v>
      </c>
    </row>
    <row r="3" spans="1:5" x14ac:dyDescent="0.2">
      <c r="A3" s="35"/>
      <c r="B3" s="36">
        <v>2019</v>
      </c>
      <c r="C3" s="36">
        <v>2020</v>
      </c>
      <c r="D3" s="37" t="s">
        <v>137</v>
      </c>
      <c r="E3" s="37" t="s">
        <v>139</v>
      </c>
    </row>
    <row r="4" spans="1:5" x14ac:dyDescent="0.2">
      <c r="A4" s="25" t="s">
        <v>134</v>
      </c>
      <c r="B4" s="27">
        <v>25</v>
      </c>
      <c r="C4" s="26">
        <f>Kalkulace!E64</f>
        <v>24.995652173913044</v>
      </c>
      <c r="D4" s="42">
        <f>C4/B4</f>
        <v>0.99982608695652175</v>
      </c>
      <c r="E4" s="47">
        <f>C4-B4</f>
        <v>-4.3478260869562746E-3</v>
      </c>
    </row>
    <row r="5" spans="1:5" x14ac:dyDescent="0.2">
      <c r="A5" s="25" t="s">
        <v>135</v>
      </c>
      <c r="B5" s="24">
        <v>7</v>
      </c>
      <c r="C5" s="26">
        <v>7</v>
      </c>
      <c r="D5" s="42">
        <f>C5/B5</f>
        <v>1</v>
      </c>
      <c r="E5" s="47">
        <f>C5-B5</f>
        <v>0</v>
      </c>
    </row>
    <row r="6" spans="1:5" x14ac:dyDescent="0.2">
      <c r="A6" s="33" t="s">
        <v>136</v>
      </c>
      <c r="B6" s="33">
        <f>B4+B5</f>
        <v>32</v>
      </c>
      <c r="C6" s="34">
        <f>C4+C5</f>
        <v>31.995652173913044</v>
      </c>
      <c r="D6" s="43">
        <f>C6/B6</f>
        <v>0.99986413043478262</v>
      </c>
      <c r="E6" s="48">
        <f>C6-B6</f>
        <v>-4.3478260869562746E-3</v>
      </c>
    </row>
    <row r="7" spans="1:5" x14ac:dyDescent="0.2">
      <c r="A7" s="28"/>
      <c r="B7" s="29"/>
      <c r="C7" s="30"/>
      <c r="D7" s="44"/>
    </row>
    <row r="8" spans="1:5" x14ac:dyDescent="0.2">
      <c r="A8" s="28"/>
      <c r="B8" s="29"/>
      <c r="C8" s="30"/>
      <c r="D8" s="44"/>
    </row>
    <row r="9" spans="1:5" x14ac:dyDescent="0.2">
      <c r="A9" s="32"/>
      <c r="D9" s="45"/>
      <c r="E9" s="49"/>
    </row>
    <row r="10" spans="1:5" x14ac:dyDescent="0.2">
      <c r="A10" s="35"/>
      <c r="B10" s="36"/>
      <c r="C10" s="36"/>
      <c r="D10" s="46"/>
      <c r="E10" s="37"/>
    </row>
    <row r="11" spans="1:5" x14ac:dyDescent="0.2">
      <c r="A11" s="25"/>
      <c r="B11" s="24"/>
      <c r="C11" s="24"/>
      <c r="D11" s="42"/>
      <c r="E11" s="50"/>
    </row>
    <row r="12" spans="1:5" x14ac:dyDescent="0.2">
      <c r="A12" s="25"/>
      <c r="B12" s="24"/>
      <c r="C12" s="24"/>
      <c r="D12" s="42"/>
      <c r="E12" s="50"/>
    </row>
    <row r="13" spans="1:5" x14ac:dyDescent="0.2">
      <c r="A13" s="33"/>
      <c r="B13" s="33"/>
      <c r="C13" s="33"/>
      <c r="D13" s="43"/>
      <c r="E13" s="5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Kalkulace</vt:lpstr>
      <vt:lpstr>Rychlý přehled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Pospíšil</dc:creator>
  <cp:lastModifiedBy>Pavel Kuba</cp:lastModifiedBy>
  <cp:lastPrinted>2015-01-12T10:40:08Z</cp:lastPrinted>
  <dcterms:created xsi:type="dcterms:W3CDTF">2007-05-14T09:29:25Z</dcterms:created>
  <dcterms:modified xsi:type="dcterms:W3CDTF">2019-12-09T10:32:18Z</dcterms:modified>
</cp:coreProperties>
</file>